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<sst xmlns="http://schemas.openxmlformats.org/spreadsheetml/2006/main" count="45" uniqueCount="37">
  <si>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          Ie =</t>
  </si>
  <si>
    <t xml:space="preserve">          R =</t>
  </si>
  <si>
    <t xml:space="preserve">        Ss =</t>
  </si>
  <si>
    <t xml:space="preserve"> %g</t>
  </si>
  <si>
    <t xml:space="preserve">        S1 =</t>
  </si>
  <si>
    <t xml:space="preserve">        Fa =</t>
  </si>
  <si>
    <t xml:space="preserve">        Fv =</t>
  </si>
  <si>
    <t xml:space="preserve">      Sms =</t>
  </si>
  <si>
    <t xml:space="preserve">      Sm1 =</t>
  </si>
  <si>
    <t xml:space="preserve">      Sds =</t>
  </si>
  <si>
    <t xml:space="preserve">      Sd1 =</t>
  </si>
  <si>
    <t xml:space="preserve">         Ct =</t>
  </si>
  <si>
    <t xml:space="preserve">         hn =</t>
  </si>
  <si>
    <t xml:space="preserve"> ft</t>
  </si>
  <si>
    <t xml:space="preserve">       Cs1 = </t>
  </si>
  <si>
    <t xml:space="preserve">         Ta =</t>
  </si>
  <si>
    <t xml:space="preserve"> sec.</t>
  </si>
  <si>
    <t xml:space="preserve">       Cs2 =</t>
  </si>
  <si>
    <t xml:space="preserve">       Cs3 =</t>
  </si>
  <si>
    <t xml:space="preserve">        Cs = </t>
  </si>
  <si>
    <t xml:space="preserve">      .8Ts =</t>
  </si>
  <si>
    <t xml:space="preserve">          x =</t>
  </si>
  <si>
    <t>DETERMINATION OF Cs AND SEISMIC DESIGN CATEGORY</t>
  </si>
  <si>
    <t>This spreadsheet is provided for illustrative teaching purposes only and is not intended for use on any</t>
  </si>
  <si>
    <t>specific project.  Anyone using the information contained on this spreadsheet does so at his/her own</t>
  </si>
  <si>
    <t>risk and assumes all resulting liability arising therefrom.</t>
  </si>
  <si>
    <t>© John W. Andrew, PE</t>
  </si>
  <si>
    <t>[Table 11.5-1]</t>
  </si>
  <si>
    <t>[Table 12.2-1]</t>
  </si>
  <si>
    <t>[Figure 22-1 or USGS website]</t>
  </si>
  <si>
    <t>[Figure 22-2 or USGS website]</t>
  </si>
  <si>
    <t>[Table 11.4-1 or USGS website]</t>
  </si>
  <si>
    <t>[Table 11.4-2 or USGS website]</t>
  </si>
  <si>
    <t>[Table 12.8-2]</t>
  </si>
  <si>
    <t>[Paragraph 12.8.2.1]</t>
  </si>
  <si>
    <t xml:space="preserve">         TL =</t>
  </si>
  <si>
    <t>[Figure 22-15]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</si>
</sst>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000"/>
    <numFmt numFmtId="169" formatCode=";;;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164" fontId="0" fillId="3" borderId="1" xfId="0" applyNumberFormat="1" applyFill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10.00390625" style="1" bestFit="1" customWidth="1"/>
    <col min="3" max="4" width="10.140625" style="1" bestFit="1" customWidth="1"/>
    <col min="5" max="5" width="9.140625" style="1" customWidth="1"/>
    <col min="6" max="6" width="9.00390625" style="1" customWidth="1"/>
    <col min="7" max="16384" width="9.140625" style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.75">
      <c r="A2" s="6" t="s">
        <v>22</v>
      </c>
      <c r="B2" s="6"/>
      <c r="C2" s="6"/>
      <c r="D2" s="15"/>
      <c r="E2" s="6"/>
      <c r="F2" s="6"/>
      <c r="G2" s="6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6"/>
      <c r="B4" s="6" t="s">
        <v>0</v>
      </c>
      <c r="C4" s="2">
        <v>1.25</v>
      </c>
      <c r="D4" s="6"/>
      <c r="E4" s="6" t="s">
        <v>27</v>
      </c>
      <c r="F4" s="6"/>
      <c r="G4" s="6"/>
      <c r="H4" s="6"/>
      <c r="I4" s="6"/>
      <c r="J4" s="6"/>
    </row>
    <row r="5" spans="1:10" ht="12.75">
      <c r="A5" s="6"/>
      <c r="B5" s="6" t="s">
        <v>1</v>
      </c>
      <c r="C5" s="2">
        <v>4</v>
      </c>
      <c r="D5" s="6"/>
      <c r="E5" s="6" t="s">
        <v>28</v>
      </c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 t="s">
        <v>2</v>
      </c>
      <c r="C7" s="4">
        <v>23.9</v>
      </c>
      <c r="D7" s="6" t="s">
        <v>3</v>
      </c>
      <c r="E7" s="6" t="s">
        <v>29</v>
      </c>
      <c r="F7" s="6"/>
      <c r="G7" s="6"/>
      <c r="H7" s="6"/>
      <c r="I7" s="6"/>
      <c r="J7" s="6"/>
    </row>
    <row r="8" spans="1:10" ht="12.75">
      <c r="A8" s="6"/>
      <c r="B8" s="6" t="s">
        <v>4</v>
      </c>
      <c r="C8" s="4">
        <v>8.8</v>
      </c>
      <c r="D8" s="6" t="s">
        <v>3</v>
      </c>
      <c r="E8" s="6" t="s">
        <v>30</v>
      </c>
      <c r="F8" s="6"/>
      <c r="G8" s="6"/>
      <c r="H8" s="6"/>
      <c r="I8" s="6"/>
      <c r="J8" s="6"/>
    </row>
    <row r="9" spans="1:10" ht="12.75">
      <c r="A9" s="6"/>
      <c r="B9" s="6" t="s">
        <v>5</v>
      </c>
      <c r="C9" s="3">
        <v>1.6</v>
      </c>
      <c r="D9" s="6"/>
      <c r="E9" s="6" t="s">
        <v>31</v>
      </c>
      <c r="F9" s="6"/>
      <c r="G9" s="6"/>
      <c r="H9" s="6"/>
      <c r="I9" s="6"/>
      <c r="J9" s="6"/>
    </row>
    <row r="10" spans="1:10" ht="12.75">
      <c r="A10" s="6"/>
      <c r="B10" s="6" t="s">
        <v>6</v>
      </c>
      <c r="C10" s="3">
        <v>2.4</v>
      </c>
      <c r="D10" s="6"/>
      <c r="E10" s="6" t="s">
        <v>32</v>
      </c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 t="s">
        <v>7</v>
      </c>
      <c r="C12" s="10">
        <f>C7*C9</f>
        <v>38.24</v>
      </c>
      <c r="D12" s="6" t="s">
        <v>3</v>
      </c>
      <c r="E12" s="6"/>
      <c r="F12" s="6"/>
      <c r="G12" s="6"/>
      <c r="H12" s="6"/>
      <c r="I12" s="6"/>
      <c r="J12" s="6"/>
    </row>
    <row r="13" spans="1:10" ht="12.75">
      <c r="A13" s="6"/>
      <c r="B13" s="6" t="s">
        <v>8</v>
      </c>
      <c r="C13" s="10">
        <f>C8*C10</f>
        <v>21.12</v>
      </c>
      <c r="D13" s="6" t="s">
        <v>3</v>
      </c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 t="s">
        <v>9</v>
      </c>
      <c r="C15" s="10">
        <f>C12*2/3</f>
        <v>25.493333333333336</v>
      </c>
      <c r="D15" s="6" t="s">
        <v>3</v>
      </c>
      <c r="E15" s="7"/>
      <c r="F15" s="7"/>
      <c r="G15" s="16"/>
      <c r="H15" s="16"/>
      <c r="I15" s="6"/>
      <c r="J15" s="6"/>
    </row>
    <row r="16" spans="1:10" ht="12.75">
      <c r="A16" s="6"/>
      <c r="B16" s="6" t="s">
        <v>10</v>
      </c>
      <c r="C16" s="10">
        <f>C13*2/3</f>
        <v>14.08</v>
      </c>
      <c r="D16" s="6" t="s">
        <v>3</v>
      </c>
      <c r="E16" s="7"/>
      <c r="F16" s="7"/>
      <c r="G16" s="17"/>
      <c r="H16" s="18"/>
      <c r="I16" s="6"/>
      <c r="J16" s="6"/>
    </row>
    <row r="17" spans="1:10" ht="12.75">
      <c r="A17" s="6"/>
      <c r="B17" s="6"/>
      <c r="C17" s="6"/>
      <c r="D17" s="6"/>
      <c r="E17" s="7"/>
      <c r="F17" s="7"/>
      <c r="G17" s="17"/>
      <c r="H17" s="18"/>
      <c r="I17" s="6"/>
      <c r="J17" s="6"/>
    </row>
    <row r="18" spans="1:10" ht="12.75">
      <c r="A18" s="6"/>
      <c r="B18" s="6" t="s">
        <v>11</v>
      </c>
      <c r="C18" s="3">
        <v>0.02</v>
      </c>
      <c r="D18" s="6"/>
      <c r="E18" s="7" t="s">
        <v>33</v>
      </c>
      <c r="F18" s="7"/>
      <c r="G18" s="17"/>
      <c r="H18" s="18"/>
      <c r="I18" s="6"/>
      <c r="J18" s="6"/>
    </row>
    <row r="19" spans="1:10" ht="12.75">
      <c r="A19" s="6"/>
      <c r="B19" s="7" t="s">
        <v>21</v>
      </c>
      <c r="C19" s="2">
        <v>0.75</v>
      </c>
      <c r="D19" s="6"/>
      <c r="E19" s="7" t="s">
        <v>33</v>
      </c>
      <c r="F19" s="7"/>
      <c r="G19" s="17"/>
      <c r="H19" s="18"/>
      <c r="I19" s="6"/>
      <c r="J19" s="6"/>
    </row>
    <row r="20" spans="1:10" ht="12.75">
      <c r="A20" s="6"/>
      <c r="B20" s="6" t="s">
        <v>12</v>
      </c>
      <c r="C20" s="2">
        <v>18</v>
      </c>
      <c r="D20" s="6" t="s">
        <v>13</v>
      </c>
      <c r="E20" s="6" t="s">
        <v>34</v>
      </c>
      <c r="F20" s="6"/>
      <c r="G20" s="6"/>
      <c r="H20" s="6"/>
      <c r="I20" s="6"/>
      <c r="J20" s="6"/>
    </row>
    <row r="21" spans="1:10" ht="12.75">
      <c r="A21" s="6"/>
      <c r="B21" s="6" t="s">
        <v>15</v>
      </c>
      <c r="C21" s="11">
        <f>C18*C20^C19</f>
        <v>0.17477703781463638</v>
      </c>
      <c r="D21" s="6" t="s">
        <v>16</v>
      </c>
      <c r="E21" s="6"/>
      <c r="F21" s="6"/>
      <c r="G21" s="6"/>
      <c r="H21" s="6"/>
      <c r="I21" s="6"/>
      <c r="J21" s="6"/>
    </row>
    <row r="22" spans="1:10" ht="12.75">
      <c r="A22" s="6"/>
      <c r="B22" s="7" t="s">
        <v>35</v>
      </c>
      <c r="C22" s="5">
        <v>12</v>
      </c>
      <c r="D22" s="6" t="s">
        <v>16</v>
      </c>
      <c r="E22" s="6" t="s">
        <v>36</v>
      </c>
      <c r="F22" s="6"/>
      <c r="G22" s="6"/>
      <c r="H22" s="6"/>
      <c r="I22" s="6"/>
      <c r="J22" s="6"/>
    </row>
    <row r="23" spans="1:10" ht="12.75">
      <c r="A23" s="6"/>
      <c r="B23" s="6"/>
      <c r="C23" s="12"/>
      <c r="D23" s="6"/>
      <c r="E23" s="6"/>
      <c r="F23" s="6"/>
      <c r="G23" s="6"/>
      <c r="H23" s="6"/>
      <c r="I23" s="6"/>
      <c r="J23" s="6"/>
    </row>
    <row r="24" spans="1:10" ht="12.75">
      <c r="A24" s="6"/>
      <c r="B24" s="6" t="s">
        <v>14</v>
      </c>
      <c r="C24" s="13">
        <f>C15/100/(C5/C4)</f>
        <v>0.07966666666666666</v>
      </c>
      <c r="D24" s="6"/>
      <c r="E24" s="19">
        <f>IF(C24&lt;=C25,C24,C25)</f>
        <v>0.07966666666666666</v>
      </c>
      <c r="F24" s="19">
        <f>IF(E24&lt;=C26,C26,E24)</f>
        <v>0.07966666666666666</v>
      </c>
      <c r="G24" s="6"/>
      <c r="H24" s="6"/>
      <c r="I24" s="6"/>
      <c r="J24" s="6"/>
    </row>
    <row r="25" spans="1:10" ht="12.75">
      <c r="A25" s="6"/>
      <c r="B25" s="6" t="s">
        <v>17</v>
      </c>
      <c r="C25" s="13">
        <f>IF(C21&lt;=C22,E25,E26)</f>
        <v>0.2517493175886478</v>
      </c>
      <c r="D25" s="6"/>
      <c r="E25" s="19">
        <f>C16/(C5/C4*C21)/100</f>
        <v>0.2517493175886478</v>
      </c>
      <c r="F25" s="19">
        <f>C16*C22*C4/(C5*C21^2)/100</f>
        <v>17.284832429004506</v>
      </c>
      <c r="G25" s="6"/>
      <c r="H25" s="6"/>
      <c r="I25" s="6"/>
      <c r="J25" s="6"/>
    </row>
    <row r="26" spans="1:10" ht="12.75">
      <c r="A26" s="6"/>
      <c r="B26" s="6" t="s">
        <v>18</v>
      </c>
      <c r="C26" s="13">
        <f>IF(E26&lt;E27,E27,E26)</f>
        <v>0.01</v>
      </c>
      <c r="D26" s="6"/>
      <c r="E26" s="19">
        <f>0.01</f>
        <v>0.01</v>
      </c>
      <c r="F26" s="19"/>
      <c r="G26" s="6"/>
      <c r="H26" s="6"/>
      <c r="I26" s="6"/>
      <c r="J26" s="6"/>
    </row>
    <row r="27" spans="1:10" ht="12.75">
      <c r="A27" s="6"/>
      <c r="B27" s="6"/>
      <c r="C27" s="6"/>
      <c r="D27" s="6"/>
      <c r="E27" s="19">
        <f>IF(C8&gt;=60,0.5*C8/(C5/C4)/100,E26)</f>
        <v>0.01</v>
      </c>
      <c r="F27" s="6"/>
      <c r="G27" s="6"/>
      <c r="H27" s="6"/>
      <c r="I27" s="6"/>
      <c r="J27" s="6"/>
    </row>
    <row r="28" spans="1:10" ht="12.75">
      <c r="A28" s="6"/>
      <c r="B28" s="6" t="s">
        <v>19</v>
      </c>
      <c r="C28" s="13">
        <f>F24</f>
        <v>0.07966666666666666</v>
      </c>
      <c r="D28" s="6"/>
      <c r="E28" s="6"/>
      <c r="F28" s="6"/>
      <c r="G28" s="6"/>
      <c r="H28" s="6"/>
      <c r="I28" s="20"/>
      <c r="J28" s="6"/>
    </row>
    <row r="29" spans="1:10" ht="12.7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6" t="s">
        <v>20</v>
      </c>
      <c r="C30" s="11">
        <f>0.8*C16/C15</f>
        <v>0.44184100418410044</v>
      </c>
      <c r="D30" s="6" t="s">
        <v>16</v>
      </c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21"/>
      <c r="F31" s="22"/>
      <c r="G31" s="6"/>
      <c r="H31" s="6"/>
      <c r="I31" s="6"/>
      <c r="J31" s="6"/>
    </row>
    <row r="32" spans="1:10" ht="12.75">
      <c r="A32" s="8" t="str">
        <f>IF(C30&gt;C21,"Ta &lt; .8Ts, REFER TO PARAGRAPH 11.6 TO DETERMINE SEISMIC DESIGN CATEGORY","USE TABLES 11.6-1 AND 11.6-2 TO DETERMINE SEISMIC DESIGN CATEGORY")</f>
        <v>Ta &lt; .8Ts, REFER TO PARAGRAPH 11.6 TO DETERMINE SEISMIC DESIGN CATEGORY</v>
      </c>
      <c r="B32" s="9"/>
      <c r="C32" s="14"/>
      <c r="D32" s="23"/>
      <c r="E32" s="9"/>
      <c r="F32" s="9"/>
      <c r="G32" s="9"/>
      <c r="H32" s="9"/>
      <c r="I32" s="24"/>
      <c r="J32" s="7"/>
    </row>
    <row r="33" spans="1:10" ht="12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6" t="s">
        <v>23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6" t="s">
        <v>24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6" t="s">
        <v>25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2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2.75">
      <c r="A41" s="6" t="s">
        <v>26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</sheetData>
  <sheetProtection password="CFFD"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Andrew Engineering,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W. Andrew</dc:creator>
  <cp:keywords/>
  <dc:description/>
  <cp:lastModifiedBy>John W. Andrew</cp:lastModifiedBy>
  <cp:lastPrinted>2008-12-11T16:33:47Z</cp:lastPrinted>
  <dcterms:created xsi:type="dcterms:W3CDTF">2005-11-10T17:45:53Z</dcterms:created>
  <dcterms:modified xsi:type="dcterms:W3CDTF">2009-01-07T20:21:48Z</dcterms:modified>
  <cp:category/>
  <cp:version/>
  <cp:contentType/>
  <cp:contentStatus/>
</cp:coreProperties>
</file>